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ovy 精選" r:id="rId3" sheetId="1"/>
    <sheet name="紅布根地" r:id="rId4" sheetId="2"/>
    <sheet name="波爾多右岸" r:id="rId5" sheetId="3"/>
    <sheet name="澳洲" r:id="rId6" sheetId="4"/>
    <sheet name="頂級波爾多" r:id="rId7" sheetId="5"/>
    <sheet name="近日新貨" r:id="rId8" sheetId="6"/>
    <sheet name="波爾多左岸" r:id="rId9" sheetId="7"/>
    <sheet name="隆河區" r:id="rId10" sheetId="8"/>
    <sheet name="教皇堡精選" r:id="rId11" sheetId="9"/>
    <sheet name="香檳" r:id="rId12" sheetId="10"/>
    <sheet name="香港現貨" r:id="rId13" sheetId="11"/>
    <sheet name="原箱貨" r:id="rId14" sheetId="12"/>
    <sheet name="意大利" r:id="rId15" sheetId="13"/>
    <sheet name="白布根地" r:id="rId16" sheetId="14"/>
    <sheet name="今日限定" r:id="rId17" sheetId="15"/>
    <sheet name="實惠酒款" r:id="rId18" sheetId="16"/>
    <sheet name="Others" r:id="rId19" sheetId="17"/>
  </sheets>
</workbook>
</file>

<file path=xl/sharedStrings.xml><?xml version="1.0" encoding="utf-8"?>
<sst xmlns="http://schemas.openxmlformats.org/spreadsheetml/2006/main" count="16" uniqueCount="15">
  <si>
    <t>Henri Pion , Bourgogne Racines Croisees , 2017</t>
  </si>
  <si>
    <t>Chateau Bel-air , 2002</t>
  </si>
  <si>
    <t>Wild Duck Creek , Springflat Shiraz , 2000</t>
  </si>
  <si>
    <t>Chateau Guiraud , 1999</t>
  </si>
  <si>
    <t>Bouhey , Nuits St Georges , 2013</t>
  </si>
  <si>
    <t>Chateau Lagrave-cissan , Chateau Lagrave Cissan , 2013</t>
  </si>
  <si>
    <t>Feraud , Claux Guillard Blanc , 2021</t>
  </si>
  <si>
    <t>La Boutinière , Châteauneuf-du-pape Grande Réserve Blanc , 2018</t>
  </si>
  <si>
    <t>Chandon , Spritz Caves Collection Champagne</t>
  </si>
  <si>
    <t>Sovy , Ah-so Old Bottle Opener</t>
  </si>
  <si>
    <t>Azienda Paolo Manzone , Reysu Roero Arneis , 2018</t>
  </si>
  <si>
    <t>Merlin , La Roche Vineuse Macon , 2020</t>
  </si>
  <si>
    <t>Steffen Geller , Wehlener Sonnenuhr Riesling Spätlese *** , 2005</t>
  </si>
  <si>
    <t>Chateau Gadras , 2005</t>
  </si>
  <si>
    <t>Chateau Grand Puy Ducasse , 1997</t>
  </si>
</sst>
</file>

<file path=xl/styles.xml><?xml version="1.0" encoding="utf-8"?>
<styleSheet xmlns="http://schemas.openxmlformats.org/spreadsheetml/2006/main">
  <numFmts count="1">
    <numFmt numFmtId="164" formatCode="$ #,##0"/>
  </numFmts>
  <fonts count="52">
    <font>
      <sz val="11.0"/>
      <color indexed="8"/>
      <name val="Calibri"/>
      <family val="2"/>
      <scheme val="minor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164" fontId="0" fillId="0" borderId="0" xfId="0" applyNumberFormat="true"/>
    <xf numFmtId="0" fontId="4" fillId="0" borderId="0" xfId="0" applyFont="true"/>
    <xf numFmtId="0" fontId="5" fillId="0" borderId="0" xfId="0" applyFont="true"/>
    <xf numFmtId="0" fontId="6" fillId="0" borderId="0" xfId="0" applyFont="true"/>
    <xf numFmtId="164" fontId="0" fillId="0" borderId="0" xfId="0" applyNumberFormat="true"/>
    <xf numFmtId="0" fontId="7" fillId="0" borderId="0" xfId="0" applyFont="true"/>
    <xf numFmtId="0" fontId="8" fillId="0" borderId="0" xfId="0" applyFont="true"/>
    <xf numFmtId="0" fontId="9" fillId="0" borderId="0" xfId="0" applyFont="true"/>
    <xf numFmtId="164" fontId="0" fillId="0" borderId="0" xfId="0" applyNumberFormat="true"/>
    <xf numFmtId="0" fontId="10" fillId="0" borderId="0" xfId="0" applyFont="true"/>
    <xf numFmtId="0" fontId="11" fillId="0" borderId="0" xfId="0" applyFont="true"/>
    <xf numFmtId="0" fontId="12" fillId="0" borderId="0" xfId="0" applyFont="true"/>
    <xf numFmtId="164" fontId="0" fillId="0" borderId="0" xfId="0" applyNumberFormat="true"/>
    <xf numFmtId="0" fontId="13" fillId="0" borderId="0" xfId="0" applyFont="true"/>
    <xf numFmtId="0" fontId="14" fillId="0" borderId="0" xfId="0" applyFont="true"/>
    <xf numFmtId="0" fontId="15" fillId="0" borderId="0" xfId="0" applyFont="true"/>
    <xf numFmtId="164" fontId="0" fillId="0" borderId="0" xfId="0" applyNumberFormat="true"/>
    <xf numFmtId="0" fontId="16" fillId="0" borderId="0" xfId="0" applyFont="true"/>
    <xf numFmtId="0" fontId="17" fillId="0" borderId="0" xfId="0" applyFont="true"/>
    <xf numFmtId="0" fontId="18" fillId="0" borderId="0" xfId="0" applyFont="true"/>
    <xf numFmtId="164" fontId="0" fillId="0" borderId="0" xfId="0" applyNumberFormat="true"/>
    <xf numFmtId="0" fontId="19" fillId="0" borderId="0" xfId="0" applyFont="true"/>
    <xf numFmtId="0" fontId="20" fillId="0" borderId="0" xfId="0" applyFont="true"/>
    <xf numFmtId="0" fontId="21" fillId="0" borderId="0" xfId="0" applyFont="true"/>
    <xf numFmtId="164" fontId="0" fillId="0" borderId="0" xfId="0" applyNumberFormat="true"/>
    <xf numFmtId="0" fontId="22" fillId="0" borderId="0" xfId="0" applyFont="true"/>
    <xf numFmtId="0" fontId="23" fillId="0" borderId="0" xfId="0" applyFont="true"/>
    <xf numFmtId="0" fontId="24" fillId="0" borderId="0" xfId="0" applyFont="true"/>
    <xf numFmtId="164" fontId="0" fillId="0" borderId="0" xfId="0" applyNumberFormat="true"/>
    <xf numFmtId="0" fontId="25" fillId="0" borderId="0" xfId="0" applyFont="true"/>
    <xf numFmtId="0" fontId="26" fillId="0" borderId="0" xfId="0" applyFont="true"/>
    <xf numFmtId="0" fontId="27" fillId="0" borderId="0" xfId="0" applyFont="true"/>
    <xf numFmtId="164" fontId="0" fillId="0" borderId="0" xfId="0" applyNumberFormat="true"/>
    <xf numFmtId="0" fontId="28" fillId="0" borderId="0" xfId="0" applyFont="true"/>
    <xf numFmtId="0" fontId="29" fillId="0" borderId="0" xfId="0" applyFont="true"/>
    <xf numFmtId="0" fontId="30" fillId="0" borderId="0" xfId="0" applyFont="true"/>
    <xf numFmtId="164" fontId="0" fillId="0" borderId="0" xfId="0" applyNumberFormat="true"/>
    <xf numFmtId="0" fontId="31" fillId="0" borderId="0" xfId="0" applyFont="true"/>
    <xf numFmtId="0" fontId="32" fillId="0" borderId="0" xfId="0" applyFont="true"/>
    <xf numFmtId="0" fontId="33" fillId="0" borderId="0" xfId="0" applyFont="true"/>
    <xf numFmtId="164" fontId="0" fillId="0" borderId="0" xfId="0" applyNumberFormat="true"/>
    <xf numFmtId="0" fontId="34" fillId="0" borderId="0" xfId="0" applyFont="true"/>
    <xf numFmtId="0" fontId="35" fillId="0" borderId="0" xfId="0" applyFont="true"/>
    <xf numFmtId="0" fontId="36" fillId="0" borderId="0" xfId="0" applyFont="true"/>
    <xf numFmtId="164" fontId="0" fillId="0" borderId="0" xfId="0" applyNumberFormat="true"/>
    <xf numFmtId="0" fontId="37" fillId="0" borderId="0" xfId="0" applyFont="true"/>
    <xf numFmtId="0" fontId="38" fillId="0" borderId="0" xfId="0" applyFont="true"/>
    <xf numFmtId="0" fontId="39" fillId="0" borderId="0" xfId="0" applyFont="true"/>
    <xf numFmtId="164" fontId="0" fillId="0" borderId="0" xfId="0" applyNumberFormat="true"/>
    <xf numFmtId="0" fontId="40" fillId="0" borderId="0" xfId="0" applyFont="true"/>
    <xf numFmtId="0" fontId="41" fillId="0" borderId="0" xfId="0" applyFont="true"/>
    <xf numFmtId="0" fontId="42" fillId="0" borderId="0" xfId="0" applyFont="true"/>
    <xf numFmtId="164" fontId="0" fillId="0" borderId="0" xfId="0" applyNumberFormat="true"/>
    <xf numFmtId="0" fontId="43" fillId="0" borderId="0" xfId="0" applyFont="true"/>
    <xf numFmtId="0" fontId="44" fillId="0" borderId="0" xfId="0" applyFont="true"/>
    <xf numFmtId="0" fontId="45" fillId="0" borderId="0" xfId="0" applyFont="true"/>
    <xf numFmtId="164" fontId="0" fillId="0" borderId="0" xfId="0" applyNumberFormat="true"/>
    <xf numFmtId="0" fontId="46" fillId="0" borderId="0" xfId="0" applyFont="true"/>
    <xf numFmtId="0" fontId="47" fillId="0" borderId="0" xfId="0" applyFont="true"/>
    <xf numFmtId="0" fontId="48" fillId="0" borderId="0" xfId="0" applyFont="true"/>
    <xf numFmtId="164" fontId="0" fillId="0" borderId="0" xfId="0" applyNumberFormat="true"/>
    <xf numFmtId="0" fontId="49" fillId="0" borderId="0" xfId="0" applyFont="true"/>
    <xf numFmtId="0" fontId="50" fillId="0" borderId="0" xfId="0" applyFont="true"/>
    <xf numFmtId="0" fontId="51" fillId="0" borderId="0" xfId="0" applyFont="true"/>
    <xf numFmtId="164" fontId="0" fillId="0" borderId="0" xfId="0" applyNumberForma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19" Target="worksheets/sheet17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5"/>
  <sheetViews>
    <sheetView workbookViewId="0" tabSelected="true"/>
  </sheetViews>
  <sheetFormatPr defaultRowHeight="15.0"/>
  <cols>
    <col min="1" max="1" width="12.0" customWidth="true"/>
    <col min="2" max="2" width="12.0" customWidth="true"/>
    <col min="3" max="3" width="70.0" customWidth="true"/>
  </cols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8">
        <v>341.0</v>
      </c>
      <c r="B6" t="n" s="8">
        <v>302.0</v>
      </c>
      <c r="C6" s="7" t="s">
        <f>HYPERLINK("https://www.sovy.wine/winesrv/salesitem/647a9efbae16ca336421e6f1/Henri-Pion/Bourgogne-Racines-Croisees/2017", "Henri Pion , Bourgogne Racines Croisees , 2017")</f>
        <v>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12">
        <v>336.0</v>
      </c>
      <c r="B6" t="n" s="12">
        <v>298.0</v>
      </c>
      <c r="C6" s="11" t="s">
        <f>HYPERLINK("https://www.sovy.wine/winesrv/salesitem/646c270dda8c27371827cbaa/Chateau-Bel-air/Chateau-Bel-air/2002", "Chateau Bel-air , 2002")</f>
        <v>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16">
        <v>420.0</v>
      </c>
      <c r="B6" t="n" s="16">
        <v>370.0</v>
      </c>
      <c r="C6" s="15" t="s">
        <f>HYPERLINK("https://www.sovy.wine/winesrv/salesitem/624ab0e227b3b30a3a83643c/Wild-Duck-Creek/Springflat-Shiraz/2000", "Wild Duck Creek , Springflat Shiraz , 2000")</f>
        <v>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0">
        <v>809.0</v>
      </c>
      <c r="B6" t="n" s="20">
        <v>719.0</v>
      </c>
      <c r="C6" s="19" t="s">
        <f>HYPERLINK("https://www.sovy.wine/winesrv/salesitem/61721a00adf9c03416a7fbba/Chateau-Guiraud/Chateau-Guiraud/1999", "Chateau Guiraud , 1999")</f>
        <v>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4">
        <v>419.0</v>
      </c>
      <c r="B6" t="n" s="24">
        <v>372.0</v>
      </c>
      <c r="C6" s="23" t="s">
        <f>HYPERLINK("https://www.sovy.wine/winesrv/salesitem/67453db7bce915340f805363/Bouhey/Nuits-St-Georges/2013", "Bouhey , Nuits St Georges , 2013")</f>
        <v>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8">
        <v>341.0</v>
      </c>
      <c r="B6" t="n" s="28">
        <v>302.0</v>
      </c>
      <c r="C6" s="27" t="s">
        <f>HYPERLINK("https://www.sovy.wine/winesrv/salesitem/606a8e600fcde92a1cb15ff4/Chateau-Lagrave-cissan/Chateau-Lagrave-Cissan/2013", "Chateau Lagrave-cissan , Chateau Lagrave Cissan , 2013")</f>
        <v>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32">
        <v>341.0</v>
      </c>
      <c r="B6" t="n" s="32">
        <v>302.0</v>
      </c>
      <c r="C6" s="31" t="s">
        <f>HYPERLINK("https://www.sovy.wine/winesrv/salesitem/671f32dadcb8b30d1b3fea4d/Feraud/Claux-Guillard-Blanc/2021", "Feraud , Claux Guillard Blanc , 2021")</f>
        <v>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36">
        <v>503.0</v>
      </c>
      <c r="B6" t="n" s="36">
        <v>446.0</v>
      </c>
      <c r="C6" s="35" t="s">
        <f>HYPERLINK("https://www.sovy.wine/winesrv/salesitem/671f5426dcb8b30d1b403dd0/La-Boutini%C3%A8re/Ch%C3%A2teauneuf-du-pape-Grande-R%C3%A9serve-Blanc/2018", "La Boutinière , Châteauneuf-du-pape Grande Réserve Blanc , 2018")</f>
        <v>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0">
        <v>342.0</v>
      </c>
      <c r="B6" t="n" s="40">
        <v>303.0</v>
      </c>
      <c r="C6" s="39" t="s">
        <f>HYPERLINK("https://www.sovy.wine/winesrv/salesitem/671f517fdcb8b30d1b4033d4/Chandon/Spritz-Caves-Collection-Champagne/N.V.", "Chandon , Spritz Caves Collection Champagne")</f>
        <v>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4">
        <v>80.0</v>
      </c>
      <c r="B6" t="n" s="44">
        <v>80.0</v>
      </c>
      <c r="C6" s="43" t="s">
        <f>HYPERLINK("https://www.sovy.wine/winesrv/salesitem/58230a6b0cf2cb13a6a22cc4/Sovy/Ah-so-Old-Bottle-Opener/N.V.", "Sovy , Ah-so Old Bottle Opener")</f>
        <v>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8">
        <v>336.0</v>
      </c>
      <c r="B6" t="n" s="48">
        <v>298.0</v>
      </c>
      <c r="C6" s="47" t="s">
        <f>HYPERLINK("https://www.sovy.wine/winesrv/salesitem/646c270dda8c27371827cbaa/Chateau-Bel-air/Chateau-Bel-air/2002", "Chateau Bel-air , 2002")</f>
        <v>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52">
        <v>341.0</v>
      </c>
      <c r="B6" t="n" s="52">
        <v>302.0</v>
      </c>
      <c r="C6" s="51" t="s">
        <f>HYPERLINK("https://www.sovy.wine/winesrv/salesitem/671f320edcb8b30d1b3fe757/Azienda-Paolo-Manzone/Reysu-Roero-Arneis/2018", "Azienda Paolo Manzone , Reysu Roero Arneis , 2018")</f>
        <v>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56">
        <v>341.0</v>
      </c>
      <c r="B6" t="n" s="56">
        <v>302.0</v>
      </c>
      <c r="C6" s="55" t="s">
        <f>HYPERLINK("https://www.sovy.wine/winesrv/salesitem/671f3136dcb8b30d1b3fe364/Merlin/La-Roche-Vineuse-Macon/2020", "Merlin , La Roche Vineuse Macon , 2020")</f>
        <v>11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0">
        <v>395.0</v>
      </c>
      <c r="B6" t="n" s="60">
        <v>351.0</v>
      </c>
      <c r="C6" s="59" t="s">
        <f>HYPERLINK("https://www.sovy.wine/winesrv/salesitem/668f4ea3677f4f334c609a41/Steffen-Geller/Wehlener-Sonnenuhr-Riesling-Sp%C3%A4tlese-***/2005", "Steffen Geller , Wehlener Sonnenuhr Riesling Spätlese *** , 2005")</f>
        <v>12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4">
        <v>341.0</v>
      </c>
      <c r="B6" t="n" s="64">
        <v>302.0</v>
      </c>
      <c r="C6" s="63" t="s">
        <f>HYPERLINK("https://www.sovy.wine/winesrv/salesitem/6077c6b40fcde915b9478cad/Chateau-Gadras/Chateau-Gadras/2005", "Chateau Gadras , 2005")</f>
        <v>13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8">
        <v>699.0</v>
      </c>
      <c r="B6" t="n" s="68">
        <v>499.0</v>
      </c>
      <c r="C6" s="67" t="s">
        <f>HYPERLINK("https://www.sovy.wine/winesrv/salesitem/6720b0e3c8c402da3f072f90/Chateau-Grand-Puy-Ducasse/Chateau-Grand-Puy-Ducasse/1997", "Chateau Grand Puy Ducasse , 1997")</f>
        <v>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2024-11-27T09:44:00Z</dcterms:created>
  <dc:creator>Apache POI</dc:creator>
</cp:coreProperties>
</file>